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5480" windowHeight="9855" activeTab="0"/>
  </bookViews>
  <sheets>
    <sheet name="Example Mail Plan " sheetId="1" r:id="rId1"/>
  </sheets>
  <definedNames>
    <definedName name="_xlnm.Print_Area" localSheetId="0">'Example Mail Plan '!$A$1:$O$41</definedName>
  </definedNames>
  <calcPr fullCalcOnLoad="1"/>
</workbook>
</file>

<file path=xl/sharedStrings.xml><?xml version="1.0" encoding="utf-8"?>
<sst xmlns="http://schemas.openxmlformats.org/spreadsheetml/2006/main" count="62" uniqueCount="35">
  <si>
    <t>Mail</t>
  </si>
  <si>
    <t>Quantity</t>
  </si>
  <si>
    <t>Unit Cost</t>
  </si>
  <si>
    <t>Mail Costs</t>
  </si>
  <si>
    <t>Postage</t>
  </si>
  <si>
    <t>Total Cost</t>
  </si>
  <si>
    <t>% Return</t>
  </si>
  <si>
    <t>Returns</t>
  </si>
  <si>
    <t>Avg. Gift</t>
  </si>
  <si>
    <t>Gross Revenue</t>
  </si>
  <si>
    <t>Net Revenue</t>
  </si>
  <si>
    <t>Total</t>
  </si>
  <si>
    <t>Segment</t>
  </si>
  <si>
    <t>Concept</t>
  </si>
  <si>
    <t>Acquisition</t>
  </si>
  <si>
    <t>TBA</t>
  </si>
  <si>
    <t>ROI</t>
  </si>
  <si>
    <t>pack</t>
  </si>
  <si>
    <t>Sample Organization/Typical Direct Mail Plan</t>
  </si>
  <si>
    <t xml:space="preserve"> </t>
  </si>
  <si>
    <t>Donors</t>
  </si>
  <si>
    <t>Lapsed Donors</t>
  </si>
  <si>
    <t>Fyxxxx</t>
  </si>
  <si>
    <t xml:space="preserve">Cost to </t>
  </si>
  <si>
    <t>raise $</t>
  </si>
  <si>
    <t>Grand totals</t>
  </si>
  <si>
    <t>Holiday appeal</t>
  </si>
  <si>
    <t>Fall appeal</t>
  </si>
  <si>
    <t>Winter appeal</t>
  </si>
  <si>
    <t>Spring appeal</t>
  </si>
  <si>
    <t>www.adirectsolution.com</t>
  </si>
  <si>
    <t>erica@adirectsolution.com</t>
  </si>
  <si>
    <t>Add segments as you see fit, add appeals as you see fit</t>
  </si>
  <si>
    <t>© Prepared for Philanthropy Partners of the Cape and Islands</t>
  </si>
  <si>
    <t xml:space="preserve">(508) 428-4753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</si>
</sst>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0_);\(&quot;$&quot;#,##0.000\)"/>
    <numFmt numFmtId="166" formatCode="&quot;$&quot;#,##0"/>
    <numFmt numFmtId="167" formatCode="&quot;$&quot;#,##0.00"/>
    <numFmt numFmtId="168" formatCode="&quot;$&quot;#,##0.0_);[Red]\(&quot;$&quot;#,##0.0\)"/>
    <numFmt numFmtId="169" formatCode="0.0"/>
    <numFmt numFmtId="170" formatCode="#,##0.0_);[Red]\(#,##0.0\)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Geneva"/>
      <family val="0"/>
    </font>
    <font>
      <b/>
      <sz val="14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5" fontId="0" fillId="0" borderId="10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5" fontId="0" fillId="0" borderId="11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5" fontId="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 horizontal="centerContinuous"/>
    </xf>
    <xf numFmtId="5" fontId="0" fillId="0" borderId="0" xfId="0" applyNumberFormat="1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5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0" fontId="0" fillId="0" borderId="14" xfId="0" applyNumberFormat="1" applyFont="1" applyFill="1" applyBorder="1" applyAlignment="1">
      <alignment horizontal="centerContinuous"/>
    </xf>
    <xf numFmtId="5" fontId="0" fillId="0" borderId="14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center"/>
    </xf>
    <xf numFmtId="6" fontId="0" fillId="0" borderId="0" xfId="44" applyNumberFormat="1" applyFont="1" applyFill="1" applyBorder="1" applyAlignment="1">
      <alignment/>
    </xf>
    <xf numFmtId="6" fontId="0" fillId="0" borderId="14" xfId="44" applyNumberFormat="1" applyFont="1" applyBorder="1" applyAlignment="1">
      <alignment/>
    </xf>
    <xf numFmtId="6" fontId="0" fillId="0" borderId="0" xfId="44" applyNumberFormat="1" applyFont="1" applyBorder="1" applyAlignment="1">
      <alignment/>
    </xf>
    <xf numFmtId="6" fontId="0" fillId="0" borderId="11" xfId="44" applyNumberFormat="1" applyFont="1" applyFill="1" applyBorder="1" applyAlignment="1">
      <alignment horizontal="center"/>
    </xf>
    <xf numFmtId="6" fontId="0" fillId="0" borderId="10" xfId="44" applyNumberFormat="1" applyFont="1" applyFill="1" applyBorder="1" applyAlignment="1">
      <alignment horizontal="center"/>
    </xf>
    <xf numFmtId="6" fontId="3" fillId="0" borderId="0" xfId="44" applyNumberFormat="1" applyFont="1" applyFill="1" applyBorder="1" applyAlignment="1">
      <alignment horizontal="center"/>
    </xf>
    <xf numFmtId="6" fontId="0" fillId="0" borderId="10" xfId="44" applyNumberFormat="1" applyFont="1" applyFill="1" applyBorder="1" applyAlignment="1">
      <alignment/>
    </xf>
    <xf numFmtId="6" fontId="0" fillId="0" borderId="0" xfId="44" applyNumberFormat="1" applyFont="1" applyAlignment="1">
      <alignment/>
    </xf>
    <xf numFmtId="6" fontId="0" fillId="0" borderId="14" xfId="44" applyNumberFormat="1" applyFont="1" applyFill="1" applyBorder="1" applyAlignment="1">
      <alignment horizontal="centerContinuous"/>
    </xf>
    <xf numFmtId="6" fontId="5" fillId="0" borderId="14" xfId="44" applyNumberFormat="1" applyFont="1" applyFill="1" applyBorder="1" applyAlignment="1">
      <alignment horizontal="right"/>
    </xf>
    <xf numFmtId="6" fontId="0" fillId="0" borderId="0" xfId="44" applyNumberFormat="1" applyFont="1" applyFill="1" applyBorder="1" applyAlignment="1">
      <alignment horizontal="centerContinuous"/>
    </xf>
    <xf numFmtId="8" fontId="0" fillId="0" borderId="0" xfId="44" applyFont="1" applyAlignment="1">
      <alignment/>
    </xf>
    <xf numFmtId="8" fontId="0" fillId="0" borderId="0" xfId="44" applyFont="1" applyAlignment="1">
      <alignment/>
    </xf>
    <xf numFmtId="8" fontId="0" fillId="0" borderId="0" xfId="44" applyFont="1" applyBorder="1" applyAlignment="1">
      <alignment/>
    </xf>
    <xf numFmtId="17" fontId="4" fillId="0" borderId="0" xfId="0" applyNumberFormat="1" applyFont="1" applyFill="1" applyBorder="1" applyAlignment="1">
      <alignment horizontal="left"/>
    </xf>
    <xf numFmtId="17" fontId="0" fillId="0" borderId="0" xfId="0" applyNumberFormat="1" applyFont="1" applyFill="1" applyBorder="1" applyAlignment="1">
      <alignment horizontal="left"/>
    </xf>
    <xf numFmtId="3" fontId="0" fillId="0" borderId="14" xfId="42" applyNumberFormat="1" applyFont="1" applyFill="1" applyBorder="1" applyAlignment="1">
      <alignment horizontal="right"/>
    </xf>
    <xf numFmtId="3" fontId="0" fillId="0" borderId="0" xfId="42" applyNumberFormat="1" applyFont="1" applyFill="1" applyBorder="1" applyAlignment="1">
      <alignment horizontal="right"/>
    </xf>
    <xf numFmtId="3" fontId="0" fillId="0" borderId="11" xfId="42" applyNumberFormat="1" applyFont="1" applyFill="1" applyBorder="1" applyAlignment="1">
      <alignment horizontal="right"/>
    </xf>
    <xf numFmtId="3" fontId="0" fillId="0" borderId="10" xfId="42" applyNumberFormat="1" applyFont="1" applyFill="1" applyBorder="1" applyAlignment="1">
      <alignment horizontal="right"/>
    </xf>
    <xf numFmtId="3" fontId="3" fillId="0" borderId="0" xfId="42" applyNumberFormat="1" applyFont="1" applyFill="1" applyBorder="1" applyAlignment="1">
      <alignment horizontal="right"/>
    </xf>
    <xf numFmtId="3" fontId="0" fillId="0" borderId="0" xfId="42" applyNumberFormat="1" applyFont="1" applyFill="1" applyBorder="1" applyAlignment="1">
      <alignment/>
    </xf>
    <xf numFmtId="3" fontId="0" fillId="0" borderId="0" xfId="44" applyNumberFormat="1" applyFont="1" applyFill="1" applyBorder="1" applyAlignment="1">
      <alignment/>
    </xf>
    <xf numFmtId="3" fontId="0" fillId="0" borderId="0" xfId="42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left"/>
    </xf>
    <xf numFmtId="165" fontId="1" fillId="33" borderId="16" xfId="0" applyNumberFormat="1" applyFont="1" applyFill="1" applyBorder="1" applyAlignment="1">
      <alignment/>
    </xf>
    <xf numFmtId="6" fontId="1" fillId="33" borderId="16" xfId="44" applyNumberFormat="1" applyFont="1" applyFill="1" applyBorder="1" applyAlignment="1">
      <alignment/>
    </xf>
    <xf numFmtId="10" fontId="1" fillId="33" borderId="16" xfId="0" applyNumberFormat="1" applyFont="1" applyFill="1" applyBorder="1" applyAlignment="1">
      <alignment/>
    </xf>
    <xf numFmtId="5" fontId="1" fillId="33" borderId="16" xfId="0" applyNumberFormat="1" applyFont="1" applyFill="1" applyBorder="1" applyAlignment="1">
      <alignment/>
    </xf>
    <xf numFmtId="8" fontId="1" fillId="33" borderId="16" xfId="44" applyFont="1" applyFill="1" applyBorder="1" applyAlignment="1">
      <alignment/>
    </xf>
    <xf numFmtId="8" fontId="1" fillId="33" borderId="17" xfId="44" applyFont="1" applyFill="1" applyBorder="1" applyAlignment="1">
      <alignment/>
    </xf>
    <xf numFmtId="0" fontId="9" fillId="0" borderId="0" xfId="0" applyFont="1" applyAlignment="1">
      <alignment/>
    </xf>
    <xf numFmtId="0" fontId="45" fillId="0" borderId="0" xfId="53" applyFont="1" applyAlignment="1" applyProtection="1">
      <alignment/>
      <protection/>
    </xf>
    <xf numFmtId="8" fontId="0" fillId="0" borderId="11" xfId="44" applyFont="1" applyBorder="1" applyAlignment="1">
      <alignment horizontal="center"/>
    </xf>
    <xf numFmtId="8" fontId="0" fillId="0" borderId="10" xfId="44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38" fontId="1" fillId="33" borderId="16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33</xdr:row>
      <xdr:rowOff>142875</xdr:rowOff>
    </xdr:from>
    <xdr:to>
      <xdr:col>6</xdr:col>
      <xdr:colOff>514350</xdr:colOff>
      <xdr:row>39</xdr:row>
      <xdr:rowOff>161925</xdr:rowOff>
    </xdr:to>
    <xdr:pic>
      <xdr:nvPicPr>
        <xdr:cNvPr id="1" name="Picture 1" descr="ads_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667375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irectsolution.com/" TargetMode="External" /><Relationship Id="rId2" Type="http://schemas.openxmlformats.org/officeDocument/2006/relationships/hyperlink" Target="mailto:erica@adirectsolution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showOutlineSymbols="0" zoomScalePageLayoutView="0" workbookViewId="0" topLeftCell="A1">
      <selection activeCell="I36" sqref="I36"/>
    </sheetView>
  </sheetViews>
  <sheetFormatPr defaultColWidth="10.75390625" defaultRowHeight="12.75" outlineLevelRow="1" outlineLevelCol="3"/>
  <cols>
    <col min="1" max="1" width="19.875" style="28" customWidth="1"/>
    <col min="2" max="2" width="11.875" style="28" customWidth="1"/>
    <col min="3" max="3" width="11.25390625" style="28" customWidth="1"/>
    <col min="4" max="4" width="10.375" style="29" customWidth="1" outlineLevel="3"/>
    <col min="5" max="5" width="7.625" style="30" customWidth="1" outlineLevel="3"/>
    <col min="6" max="6" width="11.875" style="51" bestFit="1" customWidth="1" outlineLevel="2"/>
    <col min="7" max="7" width="8.875" style="51" customWidth="1" outlineLevel="2"/>
    <col min="8" max="8" width="11.875" style="51" bestFit="1" customWidth="1" outlineLevel="1"/>
    <col min="9" max="9" width="7.75390625" style="31" customWidth="1" outlineLevel="1"/>
    <col min="10" max="10" width="8.25390625" style="67" customWidth="1" outlineLevel="1"/>
    <col min="11" max="11" width="8.625" style="27" bestFit="1" customWidth="1" outlineLevel="1"/>
    <col min="12" max="12" width="13.75390625" style="51" bestFit="1" customWidth="1" outlineLevel="1"/>
    <col min="13" max="13" width="11.75390625" style="51" bestFit="1" customWidth="1"/>
    <col min="14" max="14" width="10.75390625" style="56" customWidth="1"/>
    <col min="15" max="16384" width="10.75390625" style="28" customWidth="1"/>
  </cols>
  <sheetData>
    <row r="1" spans="1:14" s="32" customFormat="1" ht="18.75" thickBot="1">
      <c r="A1" s="33" t="s">
        <v>18</v>
      </c>
      <c r="B1" s="34"/>
      <c r="C1" s="34"/>
      <c r="D1" s="35"/>
      <c r="E1" s="36"/>
      <c r="F1" s="45"/>
      <c r="G1" s="45"/>
      <c r="H1" s="45"/>
      <c r="I1" s="37"/>
      <c r="J1" s="60"/>
      <c r="K1" s="38"/>
      <c r="L1" s="52"/>
      <c r="M1" s="45"/>
      <c r="N1" s="53" t="s">
        <v>22</v>
      </c>
    </row>
    <row r="2" spans="1:14" s="32" customFormat="1" ht="12.75">
      <c r="A2" s="22"/>
      <c r="B2" s="22"/>
      <c r="C2" s="22"/>
      <c r="D2" s="2"/>
      <c r="E2" s="3"/>
      <c r="F2" s="46"/>
      <c r="G2" s="46"/>
      <c r="H2" s="46"/>
      <c r="I2" s="23"/>
      <c r="J2" s="61"/>
      <c r="K2" s="24"/>
      <c r="L2" s="54"/>
      <c r="M2" s="54"/>
      <c r="N2" s="57"/>
    </row>
    <row r="3" spans="2:14" s="32" customFormat="1" ht="12.75">
      <c r="B3" s="22"/>
      <c r="C3" s="22"/>
      <c r="D3" s="2"/>
      <c r="E3" s="3"/>
      <c r="F3" s="46"/>
      <c r="G3" s="46"/>
      <c r="H3" s="46"/>
      <c r="I3" s="23"/>
      <c r="J3" s="61"/>
      <c r="K3" s="24"/>
      <c r="L3" s="54"/>
      <c r="M3" s="54"/>
      <c r="N3" s="57"/>
    </row>
    <row r="4" spans="1:15" s="18" customFormat="1" ht="12.75">
      <c r="A4" s="1"/>
      <c r="B4" s="25"/>
      <c r="C4" s="40"/>
      <c r="D4" s="41" t="s">
        <v>0</v>
      </c>
      <c r="E4" s="11"/>
      <c r="F4" s="47"/>
      <c r="G4" s="47"/>
      <c r="H4" s="47"/>
      <c r="I4" s="12"/>
      <c r="J4" s="62"/>
      <c r="K4" s="13"/>
      <c r="L4" s="47"/>
      <c r="M4" s="47"/>
      <c r="N4" s="80" t="s">
        <v>23</v>
      </c>
      <c r="O4" s="82" t="s">
        <v>16</v>
      </c>
    </row>
    <row r="5" spans="1:15" s="18" customFormat="1" ht="12.75">
      <c r="A5" s="1"/>
      <c r="B5" s="17" t="s">
        <v>13</v>
      </c>
      <c r="C5" s="42" t="s">
        <v>12</v>
      </c>
      <c r="D5" s="43" t="s">
        <v>1</v>
      </c>
      <c r="E5" s="14" t="s">
        <v>2</v>
      </c>
      <c r="F5" s="48" t="s">
        <v>3</v>
      </c>
      <c r="G5" s="48" t="s">
        <v>4</v>
      </c>
      <c r="H5" s="48" t="s">
        <v>5</v>
      </c>
      <c r="I5" s="15" t="s">
        <v>6</v>
      </c>
      <c r="J5" s="63" t="s">
        <v>7</v>
      </c>
      <c r="K5" s="16" t="s">
        <v>8</v>
      </c>
      <c r="L5" s="48" t="s">
        <v>9</v>
      </c>
      <c r="M5" s="48" t="s">
        <v>10</v>
      </c>
      <c r="N5" s="81" t="s">
        <v>24</v>
      </c>
      <c r="O5" s="83"/>
    </row>
    <row r="6" spans="1:14" s="18" customFormat="1" ht="15" outlineLevel="1">
      <c r="A6" s="39" t="s">
        <v>28</v>
      </c>
      <c r="B6" s="1"/>
      <c r="C6" s="1"/>
      <c r="D6" s="19"/>
      <c r="E6" s="26"/>
      <c r="F6" s="49"/>
      <c r="G6" s="49"/>
      <c r="H6" s="49"/>
      <c r="I6" s="20"/>
      <c r="J6" s="64"/>
      <c r="K6" s="21"/>
      <c r="L6" s="49"/>
      <c r="M6" s="49"/>
      <c r="N6" s="55"/>
    </row>
    <row r="7" spans="1:15" s="18" customFormat="1" ht="12.75" outlineLevel="1">
      <c r="A7" s="69" t="s">
        <v>20</v>
      </c>
      <c r="B7" s="1" t="s">
        <v>17</v>
      </c>
      <c r="C7" s="1" t="s">
        <v>15</v>
      </c>
      <c r="D7" s="2">
        <v>2000</v>
      </c>
      <c r="E7" s="3">
        <v>0.55</v>
      </c>
      <c r="F7" s="44">
        <f>E7*D7</f>
        <v>1100</v>
      </c>
      <c r="G7" s="44">
        <f>D7*0.16</f>
        <v>320</v>
      </c>
      <c r="H7" s="44">
        <f>G7+F7</f>
        <v>1420</v>
      </c>
      <c r="I7" s="5">
        <v>0.07</v>
      </c>
      <c r="J7" s="61">
        <f>D7*I7</f>
        <v>140</v>
      </c>
      <c r="K7" s="4">
        <v>50</v>
      </c>
      <c r="L7" s="44">
        <f>I7*D7*K7</f>
        <v>7000</v>
      </c>
      <c r="M7" s="44">
        <f>L7-H7</f>
        <v>5580</v>
      </c>
      <c r="N7" s="55">
        <f>H7/L7</f>
        <v>0.20285714285714285</v>
      </c>
      <c r="O7" s="55">
        <f>L7/H7</f>
        <v>4.929577464788732</v>
      </c>
    </row>
    <row r="8" spans="1:15" s="18" customFormat="1" ht="12.75" outlineLevel="1">
      <c r="A8" s="69" t="s">
        <v>21</v>
      </c>
      <c r="B8" s="1" t="s">
        <v>17</v>
      </c>
      <c r="C8" s="1" t="s">
        <v>15</v>
      </c>
      <c r="D8" s="7">
        <v>1000</v>
      </c>
      <c r="E8" s="8">
        <v>0.55</v>
      </c>
      <c r="F8" s="50">
        <f>E8*D8</f>
        <v>550</v>
      </c>
      <c r="G8" s="50">
        <f>D8*0.16</f>
        <v>160</v>
      </c>
      <c r="H8" s="50">
        <f>G8+F8</f>
        <v>710</v>
      </c>
      <c r="I8" s="10">
        <v>0.02</v>
      </c>
      <c r="J8" s="63">
        <f>D8*I8</f>
        <v>20</v>
      </c>
      <c r="K8" s="9">
        <v>50</v>
      </c>
      <c r="L8" s="50">
        <f>I8*D8*K8</f>
        <v>1000</v>
      </c>
      <c r="M8" s="50">
        <f>L8-H8</f>
        <v>290</v>
      </c>
      <c r="N8" s="57">
        <f>H8/L8</f>
        <v>0.71</v>
      </c>
      <c r="O8" s="57">
        <f>L8/H8</f>
        <v>1.408450704225352</v>
      </c>
    </row>
    <row r="9" spans="1:15" s="18" customFormat="1" ht="12.75" outlineLevel="1">
      <c r="A9" s="6" t="s">
        <v>11</v>
      </c>
      <c r="B9" s="6"/>
      <c r="C9" s="6"/>
      <c r="D9" s="2">
        <f>SUM(D7:D8)</f>
        <v>3000</v>
      </c>
      <c r="E9" s="3"/>
      <c r="F9" s="44">
        <f>SUM(F7:F8)</f>
        <v>1650</v>
      </c>
      <c r="G9" s="44">
        <f>SUM(G7:G8)</f>
        <v>480</v>
      </c>
      <c r="H9" s="44">
        <f>SUM(H7:H8)</f>
        <v>2130</v>
      </c>
      <c r="I9" s="4"/>
      <c r="J9" s="61">
        <f>SUM(J7:J8)</f>
        <v>160</v>
      </c>
      <c r="K9" s="4"/>
      <c r="L9" s="44">
        <f>SUM(L7:L8)</f>
        <v>8000</v>
      </c>
      <c r="M9" s="44">
        <f>L9-H9</f>
        <v>5870</v>
      </c>
      <c r="N9" s="55">
        <f>H9/L9</f>
        <v>0.26625</v>
      </c>
      <c r="O9" s="57">
        <f>L9/H9</f>
        <v>3.755868544600939</v>
      </c>
    </row>
    <row r="10" spans="1:15" s="18" customFormat="1" ht="12.75" outlineLevel="1">
      <c r="A10" s="6"/>
      <c r="B10" s="6"/>
      <c r="C10" s="6"/>
      <c r="D10" s="2"/>
      <c r="E10" s="3"/>
      <c r="F10" s="44"/>
      <c r="G10" s="44"/>
      <c r="H10" s="44"/>
      <c r="I10" s="4"/>
      <c r="J10" s="61"/>
      <c r="K10" s="4"/>
      <c r="L10" s="44"/>
      <c r="M10" s="44"/>
      <c r="N10" s="55"/>
      <c r="O10" s="55"/>
    </row>
    <row r="11" spans="1:15" s="18" customFormat="1" ht="15" outlineLevel="1">
      <c r="A11" s="58" t="s">
        <v>29</v>
      </c>
      <c r="B11" s="6"/>
      <c r="C11" s="6"/>
      <c r="D11" s="2"/>
      <c r="E11" s="3"/>
      <c r="F11" s="44"/>
      <c r="G11" s="44"/>
      <c r="H11" s="44"/>
      <c r="I11" s="4"/>
      <c r="J11" s="61"/>
      <c r="K11" s="4"/>
      <c r="L11" s="44"/>
      <c r="M11" s="44"/>
      <c r="N11" s="55"/>
      <c r="O11" s="55"/>
    </row>
    <row r="12" spans="1:15" s="18" customFormat="1" ht="12.75" outlineLevel="1">
      <c r="A12" s="69" t="s">
        <v>20</v>
      </c>
      <c r="B12" s="1" t="s">
        <v>17</v>
      </c>
      <c r="C12" s="1" t="s">
        <v>15</v>
      </c>
      <c r="D12" s="2">
        <v>2000</v>
      </c>
      <c r="E12" s="3">
        <v>0.55</v>
      </c>
      <c r="F12" s="44">
        <f>E12*D12</f>
        <v>1100</v>
      </c>
      <c r="G12" s="44">
        <f>D12*0.16</f>
        <v>320</v>
      </c>
      <c r="H12" s="44">
        <f>G12+F12</f>
        <v>1420</v>
      </c>
      <c r="I12" s="5">
        <v>0.07</v>
      </c>
      <c r="J12" s="61">
        <f>D12*I12</f>
        <v>140</v>
      </c>
      <c r="K12" s="4">
        <v>50</v>
      </c>
      <c r="L12" s="44">
        <f>I12*D12*K12</f>
        <v>7000</v>
      </c>
      <c r="M12" s="44">
        <f>L12-H12</f>
        <v>5580</v>
      </c>
      <c r="N12" s="55">
        <f>H12/L12</f>
        <v>0.20285714285714285</v>
      </c>
      <c r="O12" s="55">
        <f>L12/H12</f>
        <v>4.929577464788732</v>
      </c>
    </row>
    <row r="13" spans="1:15" s="18" customFormat="1" ht="12.75" outlineLevel="1">
      <c r="A13" s="69" t="s">
        <v>21</v>
      </c>
      <c r="B13" s="1" t="s">
        <v>17</v>
      </c>
      <c r="C13" s="1" t="s">
        <v>15</v>
      </c>
      <c r="D13" s="7">
        <v>1000</v>
      </c>
      <c r="E13" s="8">
        <v>0.55</v>
      </c>
      <c r="F13" s="50">
        <f>E13*D13</f>
        <v>550</v>
      </c>
      <c r="G13" s="50">
        <f>D13*0.16</f>
        <v>160</v>
      </c>
      <c r="H13" s="50">
        <f>G13+F13</f>
        <v>710</v>
      </c>
      <c r="I13" s="10">
        <v>0.02</v>
      </c>
      <c r="J13" s="63">
        <f>D13*I13</f>
        <v>20</v>
      </c>
      <c r="K13" s="9">
        <v>50</v>
      </c>
      <c r="L13" s="50">
        <f>I13*D13*K13</f>
        <v>1000</v>
      </c>
      <c r="M13" s="50">
        <f>L13-H13</f>
        <v>290</v>
      </c>
      <c r="N13" s="57">
        <f>H13/L13</f>
        <v>0.71</v>
      </c>
      <c r="O13" s="57">
        <f>L13/H13</f>
        <v>1.408450704225352</v>
      </c>
    </row>
    <row r="14" spans="1:15" s="18" customFormat="1" ht="12.75" outlineLevel="1">
      <c r="A14" s="6" t="s">
        <v>11</v>
      </c>
      <c r="B14" s="6"/>
      <c r="C14" s="6"/>
      <c r="D14" s="2">
        <f>SUM(D12:D13)</f>
        <v>3000</v>
      </c>
      <c r="E14" s="3"/>
      <c r="F14" s="44">
        <f>SUM(F12:F13)</f>
        <v>1650</v>
      </c>
      <c r="G14" s="44">
        <f>SUM(G12:G13)</f>
        <v>480</v>
      </c>
      <c r="H14" s="44">
        <f>SUM(H12:H13)</f>
        <v>2130</v>
      </c>
      <c r="I14" s="4"/>
      <c r="J14" s="65">
        <f>SUM(J12:J13)</f>
        <v>160</v>
      </c>
      <c r="K14" s="4"/>
      <c r="L14" s="44">
        <f>SUM(L12:L13)</f>
        <v>8000</v>
      </c>
      <c r="M14" s="44">
        <f>SUM(M12:M13)</f>
        <v>5870</v>
      </c>
      <c r="N14" s="55">
        <f>H14/L14</f>
        <v>0.26625</v>
      </c>
      <c r="O14" s="57">
        <f>L14/H14</f>
        <v>3.755868544600939</v>
      </c>
    </row>
    <row r="15" spans="1:15" s="18" customFormat="1" ht="12.75" outlineLevel="1">
      <c r="A15" s="6"/>
      <c r="B15" s="6"/>
      <c r="C15" s="6"/>
      <c r="D15" s="2"/>
      <c r="E15" s="3"/>
      <c r="F15" s="44"/>
      <c r="G15" s="44"/>
      <c r="H15" s="44"/>
      <c r="I15" s="4"/>
      <c r="J15" s="61"/>
      <c r="K15" s="4"/>
      <c r="L15" s="44"/>
      <c r="M15" s="44"/>
      <c r="N15" s="55"/>
      <c r="O15" s="55"/>
    </row>
    <row r="16" spans="1:15" s="18" customFormat="1" ht="15" outlineLevel="1">
      <c r="A16" s="39" t="s">
        <v>27</v>
      </c>
      <c r="B16" s="1"/>
      <c r="C16" s="1"/>
      <c r="D16" s="19"/>
      <c r="E16" s="26"/>
      <c r="F16" s="49"/>
      <c r="G16" s="49"/>
      <c r="H16" s="49"/>
      <c r="I16" s="20"/>
      <c r="J16" s="64"/>
      <c r="K16" s="21"/>
      <c r="L16" s="49"/>
      <c r="M16" s="49"/>
      <c r="N16" s="55"/>
      <c r="O16" s="55"/>
    </row>
    <row r="17" spans="1:15" s="18" customFormat="1" ht="12.75" outlineLevel="1">
      <c r="A17" s="59" t="s">
        <v>14</v>
      </c>
      <c r="B17" s="1" t="s">
        <v>17</v>
      </c>
      <c r="C17" s="1" t="s">
        <v>15</v>
      </c>
      <c r="D17" s="68">
        <v>5000</v>
      </c>
      <c r="E17" s="3">
        <v>0.65</v>
      </c>
      <c r="F17" s="44">
        <f>E17*D17</f>
        <v>3250</v>
      </c>
      <c r="G17" s="44">
        <f>D17*0.16</f>
        <v>800</v>
      </c>
      <c r="H17" s="44">
        <f>G17+F17</f>
        <v>4050</v>
      </c>
      <c r="I17" s="5">
        <v>0.01</v>
      </c>
      <c r="J17" s="61">
        <f>D17*I17</f>
        <v>50</v>
      </c>
      <c r="K17" s="4">
        <v>38</v>
      </c>
      <c r="L17" s="44">
        <f>I17*D17*K17</f>
        <v>1900</v>
      </c>
      <c r="M17" s="44">
        <f>L17-H17</f>
        <v>-2150</v>
      </c>
      <c r="N17" s="55">
        <f>H17/L17</f>
        <v>2.1315789473684212</v>
      </c>
      <c r="O17" s="55">
        <f>L17/H17</f>
        <v>0.4691358024691358</v>
      </c>
    </row>
    <row r="18" spans="1:15" s="18" customFormat="1" ht="12.75" outlineLevel="1">
      <c r="A18" s="69" t="s">
        <v>20</v>
      </c>
      <c r="B18" s="1" t="s">
        <v>17</v>
      </c>
      <c r="C18" s="1" t="s">
        <v>15</v>
      </c>
      <c r="D18" s="2">
        <v>2000</v>
      </c>
      <c r="E18" s="3">
        <v>0.55</v>
      </c>
      <c r="F18" s="44">
        <f>E18*D18</f>
        <v>1100</v>
      </c>
      <c r="G18" s="44">
        <f>D18*0.16</f>
        <v>320</v>
      </c>
      <c r="H18" s="44">
        <f>G18+F18</f>
        <v>1420</v>
      </c>
      <c r="I18" s="5">
        <v>0.07</v>
      </c>
      <c r="J18" s="61">
        <f>D18*I18</f>
        <v>140</v>
      </c>
      <c r="K18" s="4">
        <v>50</v>
      </c>
      <c r="L18" s="44">
        <f>I18*D18*K18</f>
        <v>7000</v>
      </c>
      <c r="M18" s="44">
        <f>L18-H18</f>
        <v>5580</v>
      </c>
      <c r="N18" s="55">
        <f>H18/L18</f>
        <v>0.20285714285714285</v>
      </c>
      <c r="O18" s="55">
        <f>L18/H18</f>
        <v>4.929577464788732</v>
      </c>
    </row>
    <row r="19" spans="1:15" s="18" customFormat="1" ht="12.75" outlineLevel="1">
      <c r="A19" s="69" t="s">
        <v>21</v>
      </c>
      <c r="B19" s="1" t="s">
        <v>17</v>
      </c>
      <c r="C19" s="1" t="s">
        <v>15</v>
      </c>
      <c r="D19" s="7">
        <v>1000</v>
      </c>
      <c r="E19" s="8">
        <v>0.55</v>
      </c>
      <c r="F19" s="50">
        <f>E19*D19</f>
        <v>550</v>
      </c>
      <c r="G19" s="50">
        <f>D19*0.16</f>
        <v>160</v>
      </c>
      <c r="H19" s="50">
        <f>G19+F19</f>
        <v>710</v>
      </c>
      <c r="I19" s="10">
        <v>0.02</v>
      </c>
      <c r="J19" s="63">
        <f>D19*I19</f>
        <v>20</v>
      </c>
      <c r="K19" s="9">
        <v>50</v>
      </c>
      <c r="L19" s="50">
        <f>I19*D19*K19</f>
        <v>1000</v>
      </c>
      <c r="M19" s="50">
        <f>L19-H19</f>
        <v>290</v>
      </c>
      <c r="N19" s="55">
        <f>H19/L19</f>
        <v>0.71</v>
      </c>
      <c r="O19" s="57">
        <f>L19/H19</f>
        <v>1.408450704225352</v>
      </c>
    </row>
    <row r="20" spans="1:15" s="18" customFormat="1" ht="12.75" outlineLevel="1">
      <c r="A20" s="6" t="s">
        <v>11</v>
      </c>
      <c r="B20" s="6"/>
      <c r="C20" s="6"/>
      <c r="D20" s="2">
        <f>SUM(D18:D19)</f>
        <v>3000</v>
      </c>
      <c r="E20" s="3"/>
      <c r="F20" s="44">
        <f>SUM(F18:F19)</f>
        <v>1650</v>
      </c>
      <c r="G20" s="44">
        <f>SUM(G18:G19)</f>
        <v>480</v>
      </c>
      <c r="H20" s="44">
        <f>SUM(H17:H19)</f>
        <v>6180</v>
      </c>
      <c r="I20" s="4"/>
      <c r="J20" s="65">
        <f>SUM(J17:J19)</f>
        <v>210</v>
      </c>
      <c r="K20" s="4"/>
      <c r="L20" s="44">
        <f>SUM(L17:L19)</f>
        <v>9900</v>
      </c>
      <c r="M20" s="44">
        <f>SUM(M17:M19)</f>
        <v>3720</v>
      </c>
      <c r="N20" s="55">
        <f>H20/L20</f>
        <v>0.6242424242424243</v>
      </c>
      <c r="O20" s="57">
        <f>L20/H20</f>
        <v>1.6019417475728155</v>
      </c>
    </row>
    <row r="21" spans="1:15" s="18" customFormat="1" ht="12.75" outlineLevel="1">
      <c r="A21" s="6"/>
      <c r="B21" s="6"/>
      <c r="C21" s="6"/>
      <c r="D21" s="2"/>
      <c r="E21" s="3"/>
      <c r="F21" s="44"/>
      <c r="G21" s="44"/>
      <c r="H21" s="44"/>
      <c r="I21" s="4"/>
      <c r="J21" s="65"/>
      <c r="K21" s="4"/>
      <c r="L21" s="44"/>
      <c r="M21" s="44"/>
      <c r="N21" s="55"/>
      <c r="O21" s="55"/>
    </row>
    <row r="22" spans="1:15" s="18" customFormat="1" ht="15" outlineLevel="1">
      <c r="A22" s="39" t="s">
        <v>26</v>
      </c>
      <c r="B22" s="1"/>
      <c r="C22" s="1"/>
      <c r="D22" s="19"/>
      <c r="E22" s="26"/>
      <c r="F22" s="49"/>
      <c r="G22" s="49"/>
      <c r="H22" s="49"/>
      <c r="I22" s="20"/>
      <c r="J22" s="64"/>
      <c r="K22" s="21"/>
      <c r="L22" s="49"/>
      <c r="M22" s="49"/>
      <c r="N22" s="55"/>
      <c r="O22" s="55"/>
    </row>
    <row r="23" spans="1:15" s="18" customFormat="1" ht="12.75" outlineLevel="1">
      <c r="A23" s="69" t="s">
        <v>20</v>
      </c>
      <c r="B23" s="1" t="s">
        <v>17</v>
      </c>
      <c r="C23" s="1" t="s">
        <v>15</v>
      </c>
      <c r="D23" s="2">
        <f>2000+J17</f>
        <v>2050</v>
      </c>
      <c r="E23" s="3">
        <v>0.55</v>
      </c>
      <c r="F23" s="44">
        <f>E23*D23</f>
        <v>1127.5</v>
      </c>
      <c r="G23" s="44">
        <f>D23*0.16</f>
        <v>328</v>
      </c>
      <c r="H23" s="44">
        <f>G23+F23</f>
        <v>1455.5</v>
      </c>
      <c r="I23" s="5">
        <v>0.1</v>
      </c>
      <c r="J23" s="61">
        <f>D23*I23</f>
        <v>205</v>
      </c>
      <c r="K23" s="4">
        <v>50</v>
      </c>
      <c r="L23" s="44">
        <f>I23*D23*K23</f>
        <v>10250</v>
      </c>
      <c r="M23" s="44">
        <f>L23-H23</f>
        <v>8794.5</v>
      </c>
      <c r="N23" s="55">
        <f>H23/L23</f>
        <v>0.142</v>
      </c>
      <c r="O23" s="55">
        <f>L23/H23</f>
        <v>7.042253521126761</v>
      </c>
    </row>
    <row r="24" spans="1:15" s="18" customFormat="1" ht="12.75" outlineLevel="1">
      <c r="A24" s="69" t="s">
        <v>21</v>
      </c>
      <c r="B24" s="1" t="s">
        <v>17</v>
      </c>
      <c r="C24" s="1" t="s">
        <v>15</v>
      </c>
      <c r="D24" s="7">
        <v>1000</v>
      </c>
      <c r="E24" s="8">
        <v>0.55</v>
      </c>
      <c r="F24" s="50">
        <f>E24*D24</f>
        <v>550</v>
      </c>
      <c r="G24" s="50">
        <f>D24*0.16</f>
        <v>160</v>
      </c>
      <c r="H24" s="50">
        <f>G24+F24</f>
        <v>710</v>
      </c>
      <c r="I24" s="10">
        <v>0.02</v>
      </c>
      <c r="J24" s="63">
        <f>D24*I24</f>
        <v>20</v>
      </c>
      <c r="K24" s="9">
        <v>50</v>
      </c>
      <c r="L24" s="50">
        <f>I24*D24*K24</f>
        <v>1000</v>
      </c>
      <c r="M24" s="50">
        <f>L24-H24</f>
        <v>290</v>
      </c>
      <c r="N24" s="55">
        <f>H24/L24</f>
        <v>0.71</v>
      </c>
      <c r="O24" s="57">
        <f>L24/H24</f>
        <v>1.408450704225352</v>
      </c>
    </row>
    <row r="25" spans="1:15" s="18" customFormat="1" ht="12.75" outlineLevel="1">
      <c r="A25" s="6" t="s">
        <v>11</v>
      </c>
      <c r="B25" s="6"/>
      <c r="C25" s="6"/>
      <c r="D25" s="2">
        <f>SUM(D23:D24)</f>
        <v>3050</v>
      </c>
      <c r="E25" s="3"/>
      <c r="F25" s="44">
        <f>SUM(F23:F24)</f>
        <v>1677.5</v>
      </c>
      <c r="G25" s="44">
        <f>SUM(G23:G24)</f>
        <v>488</v>
      </c>
      <c r="H25" s="44">
        <f>SUM(H23:H24)</f>
        <v>2165.5</v>
      </c>
      <c r="I25" s="4"/>
      <c r="J25" s="65">
        <f>SUM(J23:J24)</f>
        <v>225</v>
      </c>
      <c r="K25" s="4"/>
      <c r="L25" s="44">
        <f>SUM(L23:L24)</f>
        <v>11250</v>
      </c>
      <c r="M25" s="44">
        <f>SUM(M23:M24)</f>
        <v>9084.5</v>
      </c>
      <c r="N25" s="55">
        <f>H25/L25</f>
        <v>0.19248888888888888</v>
      </c>
      <c r="O25" s="57">
        <f>L25/H25</f>
        <v>5.195105056568922</v>
      </c>
    </row>
    <row r="26" spans="1:14" s="18" customFormat="1" ht="12.75" outlineLevel="1">
      <c r="A26" s="6"/>
      <c r="B26" s="6"/>
      <c r="C26" s="6"/>
      <c r="D26" s="2"/>
      <c r="E26" s="3"/>
      <c r="F26" s="44"/>
      <c r="G26" s="44"/>
      <c r="H26" s="44"/>
      <c r="I26" s="4"/>
      <c r="J26" s="65"/>
      <c r="K26" s="4"/>
      <c r="L26" s="44"/>
      <c r="M26" s="44"/>
      <c r="N26" s="55"/>
    </row>
    <row r="27" spans="1:14" s="18" customFormat="1" ht="13.5" outlineLevel="1" thickBot="1">
      <c r="A27" s="6"/>
      <c r="B27" s="6"/>
      <c r="C27" s="6"/>
      <c r="D27" s="2"/>
      <c r="E27" s="3"/>
      <c r="F27" s="44"/>
      <c r="G27" s="44"/>
      <c r="H27" s="44"/>
      <c r="I27" s="4"/>
      <c r="J27" s="65"/>
      <c r="K27" s="4"/>
      <c r="L27" s="44"/>
      <c r="M27" s="44"/>
      <c r="N27" s="55"/>
    </row>
    <row r="28" spans="1:15" s="18" customFormat="1" ht="12" customHeight="1" outlineLevel="1" thickBot="1">
      <c r="A28" s="70" t="s">
        <v>25</v>
      </c>
      <c r="B28" s="71"/>
      <c r="C28" s="71"/>
      <c r="D28" s="84">
        <f>D9+D14+D20+D25</f>
        <v>12050</v>
      </c>
      <c r="E28" s="72"/>
      <c r="F28" s="73">
        <f>F9+F14+F20+F25</f>
        <v>6627.5</v>
      </c>
      <c r="G28" s="73">
        <f>G9+G14+G20+G25</f>
        <v>1928</v>
      </c>
      <c r="H28" s="73">
        <f>H9+H14+H20+H25</f>
        <v>12605.5</v>
      </c>
      <c r="I28" s="74">
        <f>J28/D28</f>
        <v>0.06265560165975104</v>
      </c>
      <c r="J28" s="84">
        <f>J9+J14+J20+J25</f>
        <v>755</v>
      </c>
      <c r="K28" s="75">
        <f>L28/J28</f>
        <v>49.205298013245034</v>
      </c>
      <c r="L28" s="73">
        <f>L9+L14+L20+L25</f>
        <v>37150</v>
      </c>
      <c r="M28" s="73">
        <f>M9+M14+M20+M25</f>
        <v>24544.5</v>
      </c>
      <c r="N28" s="76">
        <f>H28/L28</f>
        <v>0.3393135935397039</v>
      </c>
      <c r="O28" s="77">
        <f>L28/H28</f>
        <v>2.9471262544127566</v>
      </c>
    </row>
    <row r="29" spans="1:14" s="18" customFormat="1" ht="12" customHeight="1" outlineLevel="1">
      <c r="A29" s="6"/>
      <c r="B29" s="1"/>
      <c r="C29" s="1"/>
      <c r="D29" s="2"/>
      <c r="E29" s="3"/>
      <c r="F29" s="44"/>
      <c r="G29" s="44"/>
      <c r="H29" s="44"/>
      <c r="I29" s="5"/>
      <c r="J29" s="66"/>
      <c r="K29" s="4"/>
      <c r="L29" s="44"/>
      <c r="M29" s="44"/>
      <c r="N29" s="55"/>
    </row>
    <row r="30" spans="5:11" ht="12.75">
      <c r="E30" s="28"/>
      <c r="I30" s="28"/>
      <c r="K30" s="28"/>
    </row>
    <row r="31" spans="1:11" ht="12.75">
      <c r="A31" s="28" t="s">
        <v>19</v>
      </c>
      <c r="E31" s="28"/>
      <c r="I31" s="28"/>
      <c r="K31" s="28"/>
    </row>
    <row r="32" spans="5:11" ht="12.75">
      <c r="E32" s="28"/>
      <c r="I32" s="28"/>
      <c r="K32" s="28"/>
    </row>
    <row r="33" spans="1:11" ht="12.75">
      <c r="A33" t="s">
        <v>32</v>
      </c>
      <c r="B33"/>
      <c r="C33"/>
      <c r="D33"/>
      <c r="E33"/>
      <c r="F33"/>
      <c r="G33"/>
      <c r="H33"/>
      <c r="I33" s="28"/>
      <c r="K33" s="28"/>
    </row>
    <row r="34" spans="1:11" ht="15">
      <c r="A34" s="78"/>
      <c r="B34" s="78"/>
      <c r="C34" s="78"/>
      <c r="D34" s="78"/>
      <c r="E34"/>
      <c r="F34"/>
      <c r="G34"/>
      <c r="H34"/>
      <c r="I34" s="28"/>
      <c r="K34" s="28"/>
    </row>
    <row r="35" spans="1:11" ht="15">
      <c r="A35" s="78" t="s">
        <v>33</v>
      </c>
      <c r="B35" s="78"/>
      <c r="C35" s="78"/>
      <c r="D35" s="78"/>
      <c r="E35"/>
      <c r="F35"/>
      <c r="G35"/>
      <c r="H35"/>
      <c r="I35" s="28"/>
      <c r="K35" s="28"/>
    </row>
    <row r="36" spans="1:11" ht="15">
      <c r="A36" s="78" t="s">
        <v>19</v>
      </c>
      <c r="B36" s="78" t="s">
        <v>19</v>
      </c>
      <c r="C36" s="78"/>
      <c r="D36" s="78"/>
      <c r="E36"/>
      <c r="F36"/>
      <c r="G36"/>
      <c r="H36"/>
      <c r="I36" s="28"/>
      <c r="K36" s="28"/>
    </row>
    <row r="37" spans="1:11" ht="15">
      <c r="A37" s="79" t="s">
        <v>30</v>
      </c>
      <c r="B37" s="78"/>
      <c r="C37" s="78"/>
      <c r="D37" s="78"/>
      <c r="E37"/>
      <c r="F37"/>
      <c r="G37"/>
      <c r="H37"/>
      <c r="I37" s="28"/>
      <c r="K37" s="28"/>
    </row>
    <row r="38" spans="1:11" ht="15">
      <c r="A38" s="78"/>
      <c r="B38" s="78"/>
      <c r="C38" s="78"/>
      <c r="D38" s="78"/>
      <c r="E38"/>
      <c r="F38"/>
      <c r="G38"/>
      <c r="H38"/>
      <c r="I38" s="28"/>
      <c r="K38" s="28"/>
    </row>
    <row r="39" spans="1:11" ht="15">
      <c r="A39" s="79" t="s">
        <v>31</v>
      </c>
      <c r="B39" s="78"/>
      <c r="C39" s="78"/>
      <c r="D39" s="78"/>
      <c r="E39"/>
      <c r="F39"/>
      <c r="G39"/>
      <c r="H39"/>
      <c r="I39" s="28"/>
      <c r="K39" s="28"/>
    </row>
    <row r="40" spans="1:11" ht="15">
      <c r="A40" s="78"/>
      <c r="B40" s="78"/>
      <c r="C40" s="78"/>
      <c r="D40" s="78"/>
      <c r="E40"/>
      <c r="F40"/>
      <c r="G40"/>
      <c r="H40"/>
      <c r="I40" s="28"/>
      <c r="K40" s="28"/>
    </row>
    <row r="41" spans="1:11" ht="15">
      <c r="A41" s="78" t="s">
        <v>34</v>
      </c>
      <c r="B41"/>
      <c r="C41"/>
      <c r="D41"/>
      <c r="E41"/>
      <c r="F41"/>
      <c r="G41"/>
      <c r="H41"/>
      <c r="I41" s="28"/>
      <c r="K41" s="28"/>
    </row>
    <row r="42" spans="5:11" ht="12.75">
      <c r="E42" s="28"/>
      <c r="I42" s="28"/>
      <c r="K42" s="28"/>
    </row>
    <row r="43" spans="5:11" ht="12.75">
      <c r="E43" s="28"/>
      <c r="I43" s="28"/>
      <c r="K43" s="28"/>
    </row>
    <row r="44" spans="5:11" ht="12.75">
      <c r="E44" s="28"/>
      <c r="I44" s="28"/>
      <c r="K44" s="28"/>
    </row>
    <row r="45" spans="5:11" ht="12.75">
      <c r="E45" s="28"/>
      <c r="I45" s="28"/>
      <c r="K45" s="28"/>
    </row>
    <row r="46" spans="5:11" ht="12.75">
      <c r="E46" s="28"/>
      <c r="I46" s="28"/>
      <c r="K46" s="28"/>
    </row>
    <row r="47" spans="5:11" ht="12.75">
      <c r="E47" s="28"/>
      <c r="I47" s="28"/>
      <c r="K47" s="28"/>
    </row>
    <row r="48" spans="5:11" ht="12.75">
      <c r="E48" s="28"/>
      <c r="I48" s="28"/>
      <c r="K48" s="28"/>
    </row>
    <row r="49" spans="5:11" ht="12.75">
      <c r="E49" s="28"/>
      <c r="I49" s="28"/>
      <c r="K49" s="28"/>
    </row>
    <row r="50" spans="5:11" ht="12.75">
      <c r="E50" s="28"/>
      <c r="I50" s="28"/>
      <c r="K50" s="28"/>
    </row>
    <row r="51" spans="5:11" ht="12.75">
      <c r="E51" s="28"/>
      <c r="I51" s="28"/>
      <c r="K51" s="28"/>
    </row>
    <row r="52" spans="5:11" ht="12.75">
      <c r="E52" s="28"/>
      <c r="I52" s="28"/>
      <c r="K52" s="28"/>
    </row>
    <row r="53" spans="5:11" ht="12.75">
      <c r="E53" s="28"/>
      <c r="I53" s="28"/>
      <c r="K53" s="28"/>
    </row>
    <row r="54" spans="5:11" ht="12.75">
      <c r="E54" s="28"/>
      <c r="I54" s="28"/>
      <c r="K54" s="28"/>
    </row>
    <row r="55" spans="5:11" ht="12.75">
      <c r="E55" s="28"/>
      <c r="I55" s="28"/>
      <c r="K55" s="28"/>
    </row>
    <row r="56" spans="5:11" ht="12.75">
      <c r="E56" s="28"/>
      <c r="I56" s="28"/>
      <c r="K56" s="28"/>
    </row>
    <row r="57" spans="5:11" ht="12.75">
      <c r="E57" s="28"/>
      <c r="I57" s="28"/>
      <c r="K57" s="28"/>
    </row>
  </sheetData>
  <sheetProtection/>
  <hyperlinks>
    <hyperlink ref="A37" r:id="rId1" display="www.adirectsolution.com"/>
    <hyperlink ref="A39" r:id="rId2" display="erica@adirectsolution.com"/>
  </hyperlinks>
  <printOptions horizontalCentered="1"/>
  <pageMargins left="0.5" right="0.5" top="0.5" bottom="0.51" header="0.5" footer="0.5"/>
  <pageSetup fitToHeight="1" fitToWidth="1" orientation="landscape" scale="78" r:id="rId4"/>
  <headerFooter alignWithMargins="0">
    <oddFooter>&amp;L(c) A Direct Solution &amp;Cwww.adirectsolution.com&amp;RCHT_DirMailPlan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Hurley</dc:creator>
  <cp:keywords/>
  <dc:description/>
  <cp:lastModifiedBy>EW</cp:lastModifiedBy>
  <cp:lastPrinted>2016-05-30T14:20:12Z</cp:lastPrinted>
  <dcterms:created xsi:type="dcterms:W3CDTF">1999-01-04T19:46:55Z</dcterms:created>
  <dcterms:modified xsi:type="dcterms:W3CDTF">2019-04-22T21:06:59Z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